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i\Documents\Personal\Rogaining\0000 Event Secretary\2106 Coomalie Classic\Z Original Entry Form and Password\"/>
    </mc:Choice>
  </mc:AlternateContent>
  <xr:revisionPtr revIDLastSave="0" documentId="13_ncr:1_{A284D143-4DB1-4BBD-B008-44A9AA0C6B93}" xr6:coauthVersionLast="46" xr6:coauthVersionMax="46" xr10:uidLastSave="{00000000-0000-0000-0000-000000000000}"/>
  <bookViews>
    <workbookView xWindow="-120" yWindow="-120" windowWidth="29040" windowHeight="15840" tabRatio="989" xr2:uid="{00000000-000D-0000-FFFF-FFFF00000000}"/>
  </bookViews>
  <sheets>
    <sheet name="Entry Form" sheetId="1" r:id="rId1"/>
  </sheets>
  <definedNames>
    <definedName name="_xlnm.Print_Area" localSheetId="0">'Entry Form'!$A$1:$N$36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 l="1"/>
  <c r="E20" i="1"/>
  <c r="C20" i="1"/>
  <c r="B20" i="1"/>
  <c r="C74" i="1" l="1"/>
  <c r="C73" i="1"/>
  <c r="J72" i="1" s="1"/>
  <c r="C72" i="1"/>
  <c r="C71" i="1"/>
  <c r="C70" i="1"/>
  <c r="J69" i="1"/>
  <c r="J9" i="1" s="1"/>
  <c r="C69" i="1"/>
  <c r="C68" i="1"/>
  <c r="M15" i="1"/>
  <c r="M14" i="1"/>
  <c r="M13" i="1"/>
  <c r="M12" i="1"/>
  <c r="M11" i="1"/>
  <c r="J73" i="1" l="1"/>
  <c r="J71" i="1"/>
  <c r="J8" i="1"/>
  <c r="M16" i="1"/>
  <c r="C75" i="1"/>
  <c r="J68" i="1" s="1"/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0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2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3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4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5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M18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<sst xmlns="http://schemas.openxmlformats.org/spreadsheetml/2006/main" count="84" uniqueCount="77">
  <si>
    <t>Northern Territory Rogaining Association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</si>
  <si>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</si>
  <si>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</si>
  <si>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</si>
  <si>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</si>
  <si>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</si>
  <si>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</si>
  <si>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</si>
  <si>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</si>
  <si>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</si>
  <si>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</si>
  <si>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Entry Fee</t>
  </si>
  <si>
    <t>Total Entry Fee Due:</t>
  </si>
  <si>
    <t>Adult</t>
  </si>
  <si>
    <t>Child</t>
  </si>
  <si>
    <t>Under 5 yrs</t>
  </si>
  <si>
    <t>5 - 13 yrs</t>
  </si>
  <si>
    <t>14 - 17 yrs</t>
  </si>
  <si>
    <t>Free</t>
  </si>
  <si>
    <t xml:space="preserve">Please select your intended payment method:  </t>
  </si>
  <si>
    <t>Notes:</t>
  </si>
  <si>
    <t>Payment Information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</si>
  <si>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</si>
  <si>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</si>
  <si>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</si>
  <si>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</si>
  <si>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</si>
  <si>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</si>
  <si>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</si>
  <si>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</si>
  <si>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</si>
  <si>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</si>
  <si>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</si>
  <si>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</si>
  <si>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</si>
  <si>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</si>
  <si>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</si>
  <si>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</si>
  <si>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</si>
  <si>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</si>
  <si>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</si>
  <si>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</si>
  <si>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</si>
  <si>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</si>
  <si>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</si>
  <si>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>entries@nt.rogaine.asn.au</t>
  </si>
  <si>
    <t>When complete, please save the file as Excel and email it to:</t>
  </si>
  <si>
    <t>N/A</t>
  </si>
  <si>
    <t>All Entries Close:</t>
  </si>
  <si>
    <t>For more information, please visit our website www.nt.rogaine.asn.au</t>
  </si>
  <si>
    <t>than two generations and one is a child (under 18), you may enter in the Family</t>
  </si>
  <si>
    <t>category.  Other non-related people may also be in the team.</t>
  </si>
  <si>
    <t>Children aged 13 and under must be accompanied by an Adult (18 or older).</t>
  </si>
  <si>
    <t>Home address is required for insurance registration.</t>
  </si>
  <si>
    <t>If your team has at least two members of the same family who represent no less</t>
  </si>
  <si>
    <t>Event fees cover course setting, vetting, maps, food, insurance, safety equipment and admin costs.</t>
  </si>
  <si>
    <t>¨</t>
  </si>
  <si>
    <t>Teams must comprise at least 2 people and not more than 5.</t>
  </si>
  <si>
    <t xml:space="preserve">Refund policy: no refund if cancellation occurs within 48 hrs of event. </t>
  </si>
  <si>
    <t>Yes</t>
  </si>
  <si>
    <t>ENTRY FEES</t>
  </si>
  <si>
    <t>No</t>
  </si>
  <si>
    <t>EFT</t>
  </si>
  <si>
    <t xml:space="preserve">Is this a Family entry? (See notes for conditions):  </t>
  </si>
  <si>
    <r>
      <t>Payments to:</t>
    </r>
    <r>
      <rPr>
        <sz val="12"/>
        <color rgb="FF000000"/>
        <rFont val="Calibri"/>
        <family val="2"/>
        <charset val="1"/>
      </rPr>
      <t xml:space="preserve">  </t>
    </r>
    <r>
      <rPr>
        <sz val="12"/>
        <color rgb="FF000000"/>
        <rFont val="Calibri"/>
        <family val="2"/>
      </rPr>
      <t>NT Rogaining Association</t>
    </r>
  </si>
  <si>
    <r>
      <t xml:space="preserve">BSB:  </t>
    </r>
    <r>
      <rPr>
        <sz val="12"/>
        <color rgb="FF000000"/>
        <rFont val="Calibri"/>
        <family val="2"/>
      </rPr>
      <t>065 901</t>
    </r>
  </si>
  <si>
    <r>
      <t>Acct No:</t>
    </r>
    <r>
      <rPr>
        <sz val="12"/>
        <color rgb="FF000000"/>
        <rFont val="Calibri"/>
        <family val="2"/>
        <charset val="1"/>
      </rPr>
      <t xml:space="preserve"> </t>
    </r>
    <r>
      <rPr>
        <b/>
        <sz val="12"/>
        <color rgb="FF000000"/>
        <rFont val="Calibri"/>
        <family val="2"/>
        <charset val="1"/>
      </rPr>
      <t xml:space="preserve"> </t>
    </r>
    <r>
      <rPr>
        <sz val="12"/>
        <color rgb="FF000000"/>
        <rFont val="Calibri"/>
        <family val="2"/>
      </rPr>
      <t>1055 9967</t>
    </r>
  </si>
  <si>
    <r>
      <t xml:space="preserve">Please complete the </t>
    </r>
    <r>
      <rPr>
        <b/>
        <sz val="12"/>
        <color rgb="FF00B0F0"/>
        <rFont val="Calibri"/>
        <family val="2"/>
      </rPr>
      <t>BLUE</t>
    </r>
    <r>
      <rPr>
        <b/>
        <sz val="12"/>
        <color rgb="FFFF0000"/>
        <rFont val="Calibri"/>
        <family val="2"/>
      </rPr>
      <t xml:space="preserve"> areas for all team members.</t>
    </r>
  </si>
  <si>
    <t>18 - 64 yrs</t>
  </si>
  <si>
    <t>65 +</t>
  </si>
  <si>
    <t xml:space="preserve">  6 Hr Roving Rasta</t>
  </si>
  <si>
    <t>Coolmarley Classic Bush Rogaine</t>
  </si>
  <si>
    <t>ENTRIES must be in by 11:00pm on TUE 15-06-2021</t>
  </si>
  <si>
    <t>12 Hr No Controls No Cry</t>
  </si>
  <si>
    <t>11:00pm on TUE 15-06-2021</t>
  </si>
  <si>
    <t>For EFT payments, please include surname of team member and CC in the reference field eg:  Smith CC</t>
  </si>
  <si>
    <t>SATURDAY 19th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</si>
</sst>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\$* #,##0.00_-;&quot;-$&quot;* #,##0.00_-;_-\$* \-??_-;_-@_-"/>
    <numFmt numFmtId="165" formatCode="dddd&quot;, &quot;mmmm\ dd&quot;, &quot;yyyy"/>
    <numFmt numFmtId="166" formatCode="[$-C09]dd\-mmmm\-yyyy;@"/>
    <numFmt numFmtId="167" formatCode=";;;"/>
    <numFmt numFmtId="168" formatCode="&quot;$&quot;#,##0.00"/>
  </numFmts>
  <fonts count="28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i/>
      <sz val="18"/>
      <color rgb="FF2554D9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FFFFFF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8"/>
      <color rgb="FF000000"/>
      <name val="Calibri"/>
      <family val="2"/>
    </font>
    <font>
      <b/>
      <sz val="12"/>
      <color rgb="FF2554D9"/>
      <name val="Calibri"/>
      <family val="2"/>
    </font>
    <font>
      <b/>
      <sz val="12"/>
      <color rgb="FF2554D9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b/>
      <sz val="14"/>
      <color theme="0"/>
      <name val="Calibri"/>
      <family val="2"/>
      <charset val="1"/>
    </font>
    <font>
      <u/>
      <sz val="12"/>
      <color rgb="FF0000FF"/>
      <name val="Calibri"/>
      <family val="2"/>
      <charset val="1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b/>
      <u/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b/>
      <sz val="12"/>
      <color rgb="FF00B0F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D7E4B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EBF1DE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6" fillId="0" borderId="0" applyBorder="0" applyProtection="0"/>
  </cellStyleXfs>
  <cellXfs count="84">
    <xf numFmtId="0" fontId="0" fillId="0" borderId="0" xfId="0"/>
    <xf numFmtId="0" fontId="1" fillId="0" borderId="0" xfId="0" applyFont="1"/>
    <xf numFmtId="0" fontId="5" fillId="2" borderId="2" xfId="0" applyFont="1" applyFill="1" applyBorder="1" applyAlignment="1">
      <alignment horizontal="right"/>
    </xf>
    <xf numFmtId="0" fontId="1" fillId="3" borderId="3" xfId="0" applyFont="1" applyFill="1" applyBorder="1" applyAlignment="1"/>
    <xf numFmtId="0" fontId="5" fillId="2" borderId="2" xfId="0" applyFont="1" applyFill="1" applyBorder="1" applyAlignment="1">
      <alignment horizontal="center"/>
    </xf>
    <xf numFmtId="164" fontId="1" fillId="3" borderId="2" xfId="1" applyFont="1" applyFill="1" applyBorder="1" applyAlignment="1" applyProtection="1"/>
    <xf numFmtId="164" fontId="5" fillId="3" borderId="4" xfId="1" applyFont="1" applyFill="1" applyBorder="1" applyAlignment="1" applyProtection="1"/>
    <xf numFmtId="0" fontId="9" fillId="0" borderId="0" xfId="0" applyFont="1" applyBorder="1" applyAlignment="1"/>
    <xf numFmtId="0" fontId="4" fillId="0" borderId="0" xfId="0" applyFont="1"/>
    <xf numFmtId="0" fontId="10" fillId="0" borderId="0" xfId="0" applyFont="1"/>
    <xf numFmtId="0" fontId="0" fillId="5" borderId="8" xfId="0" applyFill="1" applyBorder="1"/>
    <xf numFmtId="0" fontId="0" fillId="5" borderId="9" xfId="0" applyFill="1" applyBorder="1"/>
    <xf numFmtId="0" fontId="1" fillId="0" borderId="0" xfId="0" applyFont="1" applyFill="1" applyBorder="1"/>
    <xf numFmtId="0" fontId="1" fillId="7" borderId="2" xfId="0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/>
    <xf numFmtId="0" fontId="1" fillId="0" borderId="0" xfId="0" applyFont="1" applyBorder="1" applyAlignment="1">
      <alignment vertical="top" wrapText="1"/>
    </xf>
    <xf numFmtId="0" fontId="18" fillId="0" borderId="0" xfId="0" applyFont="1" applyAlignment="1">
      <alignment horizontal="right"/>
    </xf>
    <xf numFmtId="164" fontId="8" fillId="3" borderId="2" xfId="1" applyFont="1" applyFill="1" applyBorder="1" applyAlignment="1" applyProtection="1">
      <alignment vertical="top" wrapText="1"/>
      <protection hidden="1"/>
    </xf>
    <xf numFmtId="164" fontId="8" fillId="3" borderId="2" xfId="1" applyFont="1" applyFill="1" applyBorder="1" applyAlignment="1" applyProtection="1">
      <alignment horizontal="center" vertical="top" wrapText="1"/>
      <protection hidden="1"/>
    </xf>
    <xf numFmtId="164" fontId="8" fillId="3" borderId="4" xfId="1" applyFont="1" applyFill="1" applyBorder="1" applyAlignment="1" applyProtection="1">
      <alignment vertical="top" wrapText="1"/>
      <protection hidden="1"/>
    </xf>
    <xf numFmtId="0" fontId="14" fillId="5" borderId="2" xfId="0" applyFont="1" applyFill="1" applyBorder="1" applyProtection="1">
      <protection hidden="1"/>
    </xf>
    <xf numFmtId="0" fontId="21" fillId="0" borderId="0" xfId="0" applyFont="1"/>
    <xf numFmtId="0" fontId="22" fillId="0" borderId="0" xfId="0" applyFont="1" applyAlignment="1"/>
    <xf numFmtId="0" fontId="22" fillId="0" borderId="0" xfId="0" applyFont="1" applyBorder="1" applyAlignment="1"/>
    <xf numFmtId="167" fontId="8" fillId="3" borderId="2" xfId="1" applyNumberFormat="1" applyFont="1" applyFill="1" applyBorder="1" applyAlignment="1" applyProtection="1">
      <alignment vertical="top" wrapText="1"/>
      <protection hidden="1"/>
    </xf>
    <xf numFmtId="167" fontId="8" fillId="3" borderId="2" xfId="1" applyNumberFormat="1" applyFont="1" applyFill="1" applyBorder="1" applyAlignment="1" applyProtection="1">
      <alignment horizontal="center" vertical="top" wrapText="1"/>
      <protection hidden="1"/>
    </xf>
    <xf numFmtId="167" fontId="8" fillId="3" borderId="4" xfId="1" applyNumberFormat="1" applyFont="1" applyFill="1" applyBorder="1" applyAlignment="1" applyProtection="1">
      <alignment vertical="top" wrapText="1"/>
      <protection hidden="1"/>
    </xf>
    <xf numFmtId="0" fontId="5" fillId="3" borderId="2" xfId="0" applyFont="1" applyFill="1" applyBorder="1" applyAlignment="1">
      <alignment horizontal="center" vertical="top" wrapText="1"/>
    </xf>
    <xf numFmtId="168" fontId="1" fillId="3" borderId="2" xfId="1" applyNumberFormat="1" applyFont="1" applyFill="1" applyBorder="1" applyAlignment="1" applyProtection="1">
      <alignment horizontal="center" vertical="top" wrapText="1"/>
    </xf>
    <xf numFmtId="167" fontId="1" fillId="0" borderId="12" xfId="0" applyNumberFormat="1" applyFont="1" applyFill="1" applyBorder="1" applyProtection="1">
      <protection hidden="1"/>
    </xf>
    <xf numFmtId="0" fontId="1" fillId="10" borderId="2" xfId="0" applyFont="1" applyFill="1" applyBorder="1" applyAlignment="1" applyProtection="1">
      <alignment horizontal="left"/>
      <protection locked="0"/>
    </xf>
    <xf numFmtId="49" fontId="1" fillId="10" borderId="2" xfId="0" applyNumberFormat="1" applyFont="1" applyFill="1" applyBorder="1" applyAlignment="1" applyProtection="1">
      <alignment horizontal="center"/>
      <protection locked="0"/>
    </xf>
    <xf numFmtId="0" fontId="7" fillId="10" borderId="2" xfId="2" applyFont="1" applyFill="1" applyBorder="1" applyAlignment="1" applyProtection="1">
      <alignment horizontal="center"/>
      <protection locked="0"/>
    </xf>
    <xf numFmtId="0" fontId="1" fillId="10" borderId="2" xfId="0" applyFont="1" applyFill="1" applyBorder="1" applyAlignment="1" applyProtection="1">
      <alignment horizontal="center"/>
      <protection locked="0"/>
    </xf>
    <xf numFmtId="0" fontId="25" fillId="10" borderId="2" xfId="0" applyFont="1" applyFill="1" applyBorder="1" applyProtection="1">
      <protection locked="0"/>
    </xf>
    <xf numFmtId="0" fontId="25" fillId="10" borderId="4" xfId="0" applyFont="1" applyFill="1" applyBorder="1" applyAlignment="1" applyProtection="1">
      <protection locked="0"/>
    </xf>
    <xf numFmtId="0" fontId="21" fillId="8" borderId="2" xfId="0" applyFont="1" applyFill="1" applyBorder="1" applyAlignment="1">
      <alignment horizontal="right" indent="1"/>
    </xf>
    <xf numFmtId="0" fontId="5" fillId="3" borderId="2" xfId="0" applyFont="1" applyFill="1" applyBorder="1" applyAlignment="1">
      <alignment horizontal="center" vertical="top"/>
    </xf>
    <xf numFmtId="164" fontId="5" fillId="3" borderId="2" xfId="1" applyFont="1" applyFill="1" applyBorder="1" applyAlignment="1" applyProtection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20" fillId="0" borderId="0" xfId="2" applyFont="1" applyBorder="1" applyAlignment="1" applyProtection="1">
      <alignment horizontal="center"/>
    </xf>
    <xf numFmtId="164" fontId="5" fillId="3" borderId="2" xfId="1" applyFont="1" applyFill="1" applyBorder="1" applyAlignment="1" applyProtection="1">
      <alignment horizontal="center" vertical="top"/>
    </xf>
    <xf numFmtId="0" fontId="25" fillId="4" borderId="2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166" fontId="21" fillId="3" borderId="8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3" borderId="5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6" xfId="0" applyFont="1" applyFill="1" applyBorder="1" applyAlignment="1">
      <alignment horizontal="left" vertical="top" wrapText="1"/>
    </xf>
    <xf numFmtId="165" fontId="17" fillId="4" borderId="7" xfId="0" applyNumberFormat="1" applyFont="1" applyFill="1" applyBorder="1" applyAlignment="1">
      <alignment horizontal="center"/>
    </xf>
    <xf numFmtId="165" fontId="17" fillId="4" borderId="0" xfId="0" applyNumberFormat="1" applyFont="1" applyFill="1" applyBorder="1" applyAlignment="1">
      <alignment horizontal="center"/>
    </xf>
    <xf numFmtId="0" fontId="1" fillId="10" borderId="2" xfId="0" applyFont="1" applyFill="1" applyBorder="1" applyAlignment="1" applyProtection="1">
      <alignment horizontal="left"/>
      <protection locked="0"/>
    </xf>
    <xf numFmtId="0" fontId="17" fillId="3" borderId="12" xfId="0" applyFont="1" applyFill="1" applyBorder="1" applyAlignment="1">
      <alignment horizontal="left" vertical="top" wrapText="1"/>
    </xf>
    <xf numFmtId="0" fontId="17" fillId="3" borderId="13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7" fillId="3" borderId="7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24" fillId="6" borderId="2" xfId="0" quotePrefix="1" applyFont="1" applyFill="1" applyBorder="1" applyAlignment="1">
      <alignment horizontal="center"/>
    </xf>
    <xf numFmtId="0" fontId="24" fillId="6" borderId="2" xfId="0" applyFont="1" applyFill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1" fillId="0" borderId="1" xfId="0" applyFont="1" applyBorder="1" applyAlignment="1"/>
    <xf numFmtId="0" fontId="25" fillId="10" borderId="2" xfId="0" applyFont="1" applyFill="1" applyBorder="1" applyAlignment="1" applyProtection="1">
      <protection locked="0"/>
    </xf>
    <xf numFmtId="0" fontId="19" fillId="9" borderId="0" xfId="0" applyFont="1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23" fillId="0" borderId="0" xfId="2" applyFont="1"/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5" fillId="3" borderId="3" xfId="0" applyFont="1" applyFill="1" applyBorder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00FF00"/>
      <color rgb="FFFF00FF"/>
      <color rgb="FFD7E4BD"/>
      <color rgb="FFDDEBF7"/>
      <color rgb="FFEBF1DE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19110</xdr:rowOff>
    </xdr:from>
    <xdr:to>
      <xdr:col>8</xdr:col>
      <xdr:colOff>1333320</xdr:colOff>
      <xdr:row>4</xdr:row>
      <xdr:rowOff>180975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14975" y="19110"/>
          <a:ext cx="1276170" cy="120009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28576</xdr:colOff>
      <xdr:row>0</xdr:row>
      <xdr:rowOff>47686</xdr:rowOff>
    </xdr:from>
    <xdr:to>
      <xdr:col>12</xdr:col>
      <xdr:colOff>676066</xdr:colOff>
      <xdr:row>2</xdr:row>
      <xdr:rowOff>171451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29401" y="47686"/>
          <a:ext cx="1866690" cy="68574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r>
            <a:rPr lang="en-AU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email completed form to:     </a:t>
          </a:r>
          <a:r>
            <a:rPr lang="en-AU" sz="1200" b="1" u="none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2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85590</xdr:colOff>
      <xdr:row>0</xdr:row>
      <xdr:rowOff>85620</xdr:rowOff>
    </xdr:from>
    <xdr:to>
      <xdr:col>1</xdr:col>
      <xdr:colOff>1000126</xdr:colOff>
      <xdr:row>7</xdr:row>
      <xdr:rowOff>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5590" y="85620"/>
          <a:ext cx="1524136" cy="15907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ies@nt.rogaine.asn.au" TargetMode="External"/><Relationship Id="rId1" Type="http://schemas.openxmlformats.org/officeDocument/2006/relationships/hyperlink" Target="http://www.nt.rogaine.asn.a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75"/>
  <sheetViews>
    <sheetView tabSelected="1" zoomScaleNormal="100" workbookViewId="0">
      <selection activeCell="J7" sqref="J7:M7"/>
    </sheetView>
  </sheetViews>
  <sheetFormatPr defaultRowHeight="15" x14ac:dyDescent="0.25"/>
  <cols>
    <col min="1" max="1" width="9.140625" style="1"/>
    <col min="2" max="2" width="16.28515625" style="1" customWidth="1"/>
    <col min="3" max="7" width="9.140625" style="1"/>
    <col min="8" max="8" width="17.85546875" style="1" customWidth="1"/>
    <col min="9" max="9" width="27.42578125" style="1" customWidth="1"/>
    <col min="10" max="12" width="9.140625" style="1"/>
    <col min="13" max="13" width="12.28515625" style="1" customWidth="1"/>
    <col min="14" max="1025" width="9.140625" style="1"/>
  </cols>
  <sheetData>
    <row r="1" spans="1:15" ht="21" x14ac:dyDescent="0.35">
      <c r="A1"/>
      <c r="B1"/>
      <c r="C1" s="71" t="s">
        <v>0</v>
      </c>
      <c r="D1" s="71"/>
      <c r="E1" s="71"/>
      <c r="F1" s="71"/>
      <c r="G1" s="71"/>
      <c r="H1" s="71"/>
      <c r="I1"/>
      <c r="J1"/>
      <c r="K1"/>
      <c r="L1"/>
      <c r="M1"/>
      <c r="N1"/>
      <c r="O1"/>
    </row>
    <row r="2" spans="1:15" ht="23.25" x14ac:dyDescent="0.35">
      <c r="A2"/>
      <c r="B2"/>
      <c r="C2" s="72" t="s">
        <v>71</v>
      </c>
      <c r="D2" s="72"/>
      <c r="E2" s="72"/>
      <c r="F2" s="72"/>
      <c r="G2" s="72"/>
      <c r="H2" s="72"/>
      <c r="I2"/>
      <c r="J2"/>
      <c r="K2"/>
      <c r="L2"/>
      <c r="M2"/>
      <c r="N2"/>
      <c r="O2"/>
    </row>
    <row r="3" spans="1:15" ht="18.75" customHeight="1" x14ac:dyDescent="0.25">
      <c r="A3"/>
      <c r="B3"/>
      <c r="C3" s="76" t="s">
        <v>73</v>
      </c>
      <c r="D3" s="76"/>
      <c r="E3" s="76"/>
      <c r="F3" s="76"/>
      <c r="G3" s="76"/>
      <c r="H3" s="76"/>
      <c r="I3" s="76"/>
      <c r="J3"/>
      <c r="K3"/>
      <c r="L3"/>
      <c r="M3"/>
      <c r="N3"/>
      <c r="O3"/>
    </row>
    <row r="4" spans="1:15" ht="18.75" customHeight="1" x14ac:dyDescent="0.25">
      <c r="A4"/>
      <c r="B4"/>
      <c r="C4" s="14" t="s">
        <v>70</v>
      </c>
      <c r="D4" s="14"/>
      <c r="E4" s="14"/>
      <c r="F4" s="14"/>
      <c r="G4" s="14"/>
      <c r="H4" s="14"/>
      <c r="I4" s="15"/>
      <c r="J4"/>
      <c r="K4"/>
      <c r="L4"/>
      <c r="M4"/>
      <c r="N4"/>
      <c r="O4"/>
    </row>
    <row r="5" spans="1:15" ht="18.75" customHeight="1" x14ac:dyDescent="0.3">
      <c r="A5"/>
      <c r="B5"/>
      <c r="C5" s="75" t="s">
        <v>76</v>
      </c>
      <c r="D5" s="75"/>
      <c r="E5" s="75"/>
      <c r="F5" s="75"/>
      <c r="G5" s="75"/>
      <c r="H5" s="75"/>
      <c r="I5"/>
      <c r="J5"/>
      <c r="K5"/>
      <c r="L5"/>
      <c r="M5"/>
      <c r="N5"/>
      <c r="O5"/>
    </row>
    <row r="6" spans="1:15" ht="15.95" customHeight="1" x14ac:dyDescent="0.25">
      <c r="A6"/>
      <c r="B6"/>
      <c r="C6" s="23" t="s">
        <v>67</v>
      </c>
      <c r="D6" s="24"/>
      <c r="E6" s="24"/>
      <c r="F6" s="24"/>
      <c r="G6" s="24"/>
      <c r="H6" s="25"/>
      <c r="I6" s="69" t="s">
        <v>72</v>
      </c>
      <c r="J6" s="70"/>
      <c r="K6" s="70"/>
      <c r="L6" s="70"/>
      <c r="M6" s="31" t="s">
        <v>59</v>
      </c>
      <c r="N6"/>
      <c r="O6"/>
    </row>
    <row r="7" spans="1:15" ht="15.95" customHeight="1" x14ac:dyDescent="0.25">
      <c r="A7"/>
      <c r="B7"/>
      <c r="C7" s="73" t="s">
        <v>46</v>
      </c>
      <c r="D7" s="73"/>
      <c r="E7" s="73"/>
      <c r="F7" s="73"/>
      <c r="G7" s="73"/>
      <c r="H7" s="73"/>
      <c r="I7" s="2" t="s">
        <v>1</v>
      </c>
      <c r="J7" s="74"/>
      <c r="K7" s="74"/>
      <c r="L7" s="74"/>
      <c r="M7" s="74"/>
      <c r="N7"/>
      <c r="O7"/>
    </row>
    <row r="8" spans="1:15" ht="15.95" customHeight="1" x14ac:dyDescent="0.25">
      <c r="A8"/>
      <c r="B8"/>
      <c r="C8" s="80" t="s">
        <v>45</v>
      </c>
      <c r="D8" s="81"/>
      <c r="E8" s="81"/>
      <c r="F8" s="81"/>
      <c r="G8" s="81"/>
      <c r="H8" s="82"/>
      <c r="I8" s="2" t="s">
        <v>2</v>
      </c>
      <c r="J8" s="77" t="str">
        <f>IF(C68&gt;0,IF(C69&gt;0,"Mixed","Male"),IF(C69=0,"","Female"))</f>
        <v/>
      </c>
      <c r="K8" s="77"/>
      <c r="L8" s="77"/>
      <c r="M8" s="77"/>
      <c r="N8"/>
      <c r="O8"/>
    </row>
    <row r="9" spans="1:15" ht="15.95" customHeight="1" x14ac:dyDescent="0.25">
      <c r="A9"/>
      <c r="B9"/>
      <c r="C9"/>
      <c r="D9"/>
      <c r="E9"/>
      <c r="F9"/>
      <c r="G9"/>
      <c r="H9"/>
      <c r="I9" s="2" t="s">
        <v>3</v>
      </c>
      <c r="J9" s="3" t="str">
        <f>IF(J69=1,I69,"")</f>
        <v/>
      </c>
      <c r="K9" s="78" t="str">
        <f>IF(SUM(J11:J15)&gt;0,IF(J68=1,I68,IF(J71=1,I71,IF(J72=1,I72,IF(J73=1,I73,I70)))),"")</f>
        <v/>
      </c>
      <c r="L9" s="78"/>
      <c r="M9" s="78"/>
      <c r="N9"/>
      <c r="O9"/>
    </row>
    <row r="10" spans="1:15" ht="15.95" customHeight="1" x14ac:dyDescent="0.25">
      <c r="A10"/>
      <c r="B10" s="4" t="s">
        <v>4</v>
      </c>
      <c r="C10" s="79" t="s">
        <v>5</v>
      </c>
      <c r="D10" s="79"/>
      <c r="E10" s="79" t="s">
        <v>6</v>
      </c>
      <c r="F10" s="79"/>
      <c r="G10" s="79"/>
      <c r="H10" s="4" t="s">
        <v>7</v>
      </c>
      <c r="I10" s="4" t="s">
        <v>8</v>
      </c>
      <c r="J10" s="4" t="s">
        <v>9</v>
      </c>
      <c r="K10" s="4" t="s">
        <v>10</v>
      </c>
      <c r="L10" s="4" t="s">
        <v>47</v>
      </c>
      <c r="M10" s="4" t="s">
        <v>11</v>
      </c>
      <c r="N10"/>
      <c r="O10"/>
    </row>
    <row r="11" spans="1:15" ht="15.95" customHeight="1" x14ac:dyDescent="0.25">
      <c r="A11"/>
      <c r="B11" s="32"/>
      <c r="C11" s="62"/>
      <c r="D11" s="62"/>
      <c r="E11" s="62"/>
      <c r="F11" s="62"/>
      <c r="G11" s="62"/>
      <c r="H11" s="33"/>
      <c r="I11" s="34"/>
      <c r="J11" s="35"/>
      <c r="K11" s="35"/>
      <c r="L11" s="13"/>
      <c r="M11" s="5" t="str">
        <f>IF(J11&lt;&gt;0,(IF(J11&lt;5,0,IF(J11&lt;14,E$20,IF(J11&lt;18,F$20,IF(J11&lt;60,B$20,IF(J11&gt;64,C$20,B$20))))))+(IF(L11="Yes",F$23,0)),"")</f>
        <v/>
      </c>
      <c r="N11"/>
      <c r="O11"/>
    </row>
    <row r="12" spans="1:15" ht="15.95" customHeight="1" x14ac:dyDescent="0.25">
      <c r="A12"/>
      <c r="B12" s="32"/>
      <c r="C12" s="62"/>
      <c r="D12" s="62"/>
      <c r="E12" s="62"/>
      <c r="F12" s="62"/>
      <c r="G12" s="62"/>
      <c r="H12" s="33"/>
      <c r="I12" s="35"/>
      <c r="J12" s="35"/>
      <c r="K12" s="35"/>
      <c r="L12" s="13"/>
      <c r="M12" s="5" t="str">
        <f>IF(J12&lt;&gt;0,(IF(J12&lt;5,0,IF(J12&lt;14,E$20,IF(J12&lt;18,F$20,IF(J12&lt;60,B$20,IF(J12&gt;64,C$20,B$20))))))+(IF(L12="Yes",F$23,0)),"")</f>
        <v/>
      </c>
      <c r="N12"/>
      <c r="O12"/>
    </row>
    <row r="13" spans="1:15" ht="15.95" customHeight="1" x14ac:dyDescent="0.25">
      <c r="A13"/>
      <c r="B13" s="32"/>
      <c r="C13" s="62"/>
      <c r="D13" s="62"/>
      <c r="E13" s="62"/>
      <c r="F13" s="62"/>
      <c r="G13" s="62"/>
      <c r="H13" s="33"/>
      <c r="I13" s="35"/>
      <c r="J13" s="35"/>
      <c r="K13" s="35"/>
      <c r="L13" s="13"/>
      <c r="M13" s="5" t="str">
        <f>IF(J13&lt;&gt;0,(IF(J13&lt;5,0,IF(J13&lt;14,E$20,IF(J13&lt;18,F$20,IF(J13&lt;60,B$20,IF(J13&gt;64,C$20,B$20))))))+(IF(L13="Yes",F$23,0)),"")</f>
        <v/>
      </c>
      <c r="N13"/>
      <c r="O13"/>
    </row>
    <row r="14" spans="1:15" ht="15.95" customHeight="1" x14ac:dyDescent="0.25">
      <c r="A14"/>
      <c r="B14" s="32"/>
      <c r="C14" s="62"/>
      <c r="D14" s="62"/>
      <c r="E14" s="62"/>
      <c r="F14" s="62"/>
      <c r="G14" s="62"/>
      <c r="H14" s="33"/>
      <c r="I14" s="35"/>
      <c r="J14" s="35"/>
      <c r="K14" s="35"/>
      <c r="L14" s="13"/>
      <c r="M14" s="5" t="str">
        <f>IF(J14&lt;&gt;0,(IF(J14&lt;5,0,IF(J14&lt;14,E$20,IF(J14&lt;18,F$20,IF(J14&lt;60,B$20,IF(J14&gt;64,C$20,B$20))))))+(IF(L14="Yes",F$23,0)),"")</f>
        <v/>
      </c>
      <c r="N14"/>
      <c r="O14"/>
    </row>
    <row r="15" spans="1:15" ht="15.95" customHeight="1" x14ac:dyDescent="0.25">
      <c r="A15"/>
      <c r="B15" s="32"/>
      <c r="C15" s="62"/>
      <c r="D15" s="62"/>
      <c r="E15" s="62"/>
      <c r="F15" s="62"/>
      <c r="G15" s="62"/>
      <c r="H15" s="33"/>
      <c r="I15" s="35"/>
      <c r="J15" s="35"/>
      <c r="K15" s="35"/>
      <c r="L15" s="13"/>
      <c r="M15" s="5" t="str">
        <f>IF(J15&lt;&gt;0,(IF(J15&lt;5,0,IF(J15&lt;14,E$20,IF(J15&lt;18,F$20,IF(J15&lt;60,B$20,IF(J15&gt;64,C$20,B$20))))))+(IF(L15="Yes",F$23,0)),"")</f>
        <v/>
      </c>
      <c r="N15"/>
      <c r="O15"/>
    </row>
    <row r="16" spans="1:15" ht="15.95" customHeight="1" x14ac:dyDescent="0.25">
      <c r="A16"/>
      <c r="B16"/>
      <c r="C16"/>
      <c r="D16"/>
      <c r="E16"/>
      <c r="F16"/>
      <c r="G16"/>
      <c r="H16"/>
      <c r="I16"/>
      <c r="J16"/>
      <c r="K16" s="83" t="s">
        <v>12</v>
      </c>
      <c r="L16" s="83"/>
      <c r="M16" s="6">
        <f>SUM(M11:M15)</f>
        <v>0</v>
      </c>
      <c r="N16"/>
      <c r="O16"/>
    </row>
    <row r="17" spans="1:15" ht="15.95" customHeight="1" x14ac:dyDescent="0.25">
      <c r="A17"/>
      <c r="B17" s="60" t="s">
        <v>60</v>
      </c>
      <c r="C17" s="61"/>
      <c r="D17" s="61"/>
      <c r="E17" s="61"/>
      <c r="F17" s="61"/>
      <c r="G17" s="61"/>
      <c r="H17"/>
      <c r="I17"/>
      <c r="J17"/>
      <c r="K17"/>
      <c r="L17"/>
      <c r="M17"/>
      <c r="N17"/>
      <c r="O17"/>
    </row>
    <row r="18" spans="1:15" ht="15.95" customHeight="1" x14ac:dyDescent="0.25">
      <c r="A18"/>
      <c r="B18" s="41" t="s">
        <v>13</v>
      </c>
      <c r="C18" s="42"/>
      <c r="D18" s="46" t="s">
        <v>14</v>
      </c>
      <c r="E18" s="46"/>
      <c r="F18" s="46"/>
      <c r="G18" s="10"/>
      <c r="H18"/>
      <c r="I18" s="47" t="s">
        <v>63</v>
      </c>
      <c r="J18" s="47"/>
      <c r="K18" s="47"/>
      <c r="L18" s="47"/>
      <c r="M18" s="36" t="s">
        <v>61</v>
      </c>
      <c r="N18"/>
      <c r="O18"/>
    </row>
    <row r="19" spans="1:15" ht="15.95" customHeight="1" x14ac:dyDescent="0.25">
      <c r="A19"/>
      <c r="B19" s="39" t="s">
        <v>68</v>
      </c>
      <c r="C19" s="40" t="s">
        <v>69</v>
      </c>
      <c r="D19" s="29" t="s">
        <v>15</v>
      </c>
      <c r="E19" s="29" t="s">
        <v>16</v>
      </c>
      <c r="F19" s="29" t="s">
        <v>17</v>
      </c>
      <c r="G19" s="11"/>
      <c r="H19"/>
      <c r="I19"/>
      <c r="J19"/>
      <c r="K19"/>
      <c r="L19"/>
      <c r="M19"/>
      <c r="N19"/>
      <c r="O19"/>
    </row>
    <row r="20" spans="1:15" ht="15.95" customHeight="1" x14ac:dyDescent="0.25">
      <c r="A20"/>
      <c r="B20" s="30">
        <f>IF($M6="Yes",B21,B22)</f>
        <v>45</v>
      </c>
      <c r="C20" s="30">
        <f>IF($M6="Yes",C21,C22)</f>
        <v>35</v>
      </c>
      <c r="D20" s="30" t="s">
        <v>18</v>
      </c>
      <c r="E20" s="30">
        <f>IF($M6="Yes",E21,E22)</f>
        <v>10</v>
      </c>
      <c r="F20" s="30">
        <f>IF($M6="Yes",F21,F22)</f>
        <v>20</v>
      </c>
      <c r="G20" s="11"/>
      <c r="H20"/>
      <c r="I20"/>
      <c r="J20"/>
      <c r="K20"/>
      <c r="L20"/>
      <c r="M20"/>
      <c r="N20"/>
      <c r="O20"/>
    </row>
    <row r="21" spans="1:15" ht="15.95" customHeight="1" x14ac:dyDescent="0.25">
      <c r="A21"/>
      <c r="B21" s="26">
        <v>45</v>
      </c>
      <c r="C21" s="26">
        <v>35</v>
      </c>
      <c r="D21" s="27" t="s">
        <v>18</v>
      </c>
      <c r="E21" s="26">
        <v>10</v>
      </c>
      <c r="F21" s="28">
        <v>20</v>
      </c>
      <c r="G21" s="22"/>
      <c r="H21"/>
      <c r="I21" s="48"/>
      <c r="J21" s="48"/>
      <c r="K21" s="48"/>
      <c r="L21" s="48"/>
      <c r="M21" s="12"/>
      <c r="N21"/>
      <c r="O21"/>
    </row>
    <row r="22" spans="1:15" ht="15.95" customHeight="1" x14ac:dyDescent="0.25">
      <c r="A22"/>
      <c r="B22" s="19"/>
      <c r="C22" s="19"/>
      <c r="D22" s="20"/>
      <c r="E22" s="19"/>
      <c r="F22" s="21"/>
      <c r="G22" s="22"/>
      <c r="H22"/>
      <c r="I22"/>
      <c r="J22"/>
      <c r="K22"/>
      <c r="L22"/>
      <c r="M22"/>
      <c r="N22"/>
      <c r="O22"/>
    </row>
    <row r="23" spans="1:15" ht="15.95" customHeight="1" x14ac:dyDescent="0.25">
      <c r="A23"/>
      <c r="B23" s="19"/>
      <c r="C23" s="19"/>
      <c r="D23" s="20"/>
      <c r="E23" s="19"/>
      <c r="F23" s="21"/>
      <c r="G23" s="22"/>
      <c r="H23"/>
      <c r="I23" s="47" t="s">
        <v>19</v>
      </c>
      <c r="J23" s="47"/>
      <c r="K23" s="47"/>
      <c r="L23" s="47"/>
      <c r="M23" s="37" t="s">
        <v>62</v>
      </c>
      <c r="N23"/>
      <c r="O23"/>
    </row>
    <row r="24" spans="1:15" ht="15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5" ht="15.95" customHeight="1" x14ac:dyDescent="0.25">
      <c r="A25"/>
      <c r="B25" s="16" t="s">
        <v>20</v>
      </c>
      <c r="C25"/>
      <c r="D25"/>
      <c r="E25"/>
      <c r="F25"/>
      <c r="G25"/>
      <c r="H25"/>
      <c r="I25"/>
      <c r="J25" s="49" t="s">
        <v>21</v>
      </c>
      <c r="K25" s="49"/>
      <c r="L25" s="49"/>
      <c r="M25" s="49"/>
      <c r="N25"/>
      <c r="O25"/>
    </row>
    <row r="26" spans="1:15" ht="15.95" customHeight="1" x14ac:dyDescent="0.25">
      <c r="A26" s="18" t="s">
        <v>56</v>
      </c>
      <c r="B26" s="43" t="s">
        <v>57</v>
      </c>
      <c r="C26" s="43"/>
      <c r="D26" s="43"/>
      <c r="E26" s="43"/>
      <c r="F26" s="43"/>
      <c r="G26" s="43"/>
      <c r="H26" s="43"/>
      <c r="I26"/>
      <c r="J26" s="57" t="s">
        <v>64</v>
      </c>
      <c r="K26" s="58"/>
      <c r="L26" s="58"/>
      <c r="M26" s="59"/>
      <c r="N26"/>
      <c r="O26"/>
    </row>
    <row r="27" spans="1:15" ht="15.95" customHeight="1" x14ac:dyDescent="0.25">
      <c r="A27" s="18" t="s">
        <v>56</v>
      </c>
      <c r="B27" s="43" t="s">
        <v>52</v>
      </c>
      <c r="C27" s="43"/>
      <c r="D27" s="43"/>
      <c r="E27" s="43"/>
      <c r="F27" s="43"/>
      <c r="G27" s="43"/>
      <c r="H27" s="43"/>
      <c r="I27"/>
      <c r="J27" s="66" t="s">
        <v>65</v>
      </c>
      <c r="K27" s="67"/>
      <c r="L27" s="67"/>
      <c r="M27" s="68"/>
      <c r="N27"/>
      <c r="O27"/>
    </row>
    <row r="28" spans="1:15" ht="15.95" customHeight="1" x14ac:dyDescent="0.25">
      <c r="A28" s="18" t="s">
        <v>56</v>
      </c>
      <c r="B28" s="43" t="s">
        <v>53</v>
      </c>
      <c r="C28" s="43"/>
      <c r="D28" s="43"/>
      <c r="E28" s="43"/>
      <c r="F28" s="43"/>
      <c r="G28" s="43"/>
      <c r="H28" s="43"/>
      <c r="I28"/>
      <c r="J28" s="63" t="s">
        <v>66</v>
      </c>
      <c r="K28" s="64"/>
      <c r="L28" s="64"/>
      <c r="M28" s="65"/>
      <c r="N28"/>
      <c r="O28"/>
    </row>
    <row r="29" spans="1:15" ht="15.95" customHeight="1" x14ac:dyDescent="0.25">
      <c r="A29" s="18" t="s">
        <v>56</v>
      </c>
      <c r="B29" s="44" t="s">
        <v>54</v>
      </c>
      <c r="C29" s="44"/>
      <c r="D29" s="44"/>
      <c r="E29" s="44"/>
      <c r="F29" s="44"/>
      <c r="G29" s="44"/>
      <c r="H29" s="44"/>
      <c r="I29"/>
      <c r="J29" s="50" t="s">
        <v>75</v>
      </c>
      <c r="K29" s="50"/>
      <c r="L29" s="50"/>
      <c r="M29" s="50"/>
      <c r="N29"/>
      <c r="O29"/>
    </row>
    <row r="30" spans="1:15" ht="15.95" customHeight="1" x14ac:dyDescent="0.25">
      <c r="A30"/>
      <c r="B30" s="44" t="s">
        <v>50</v>
      </c>
      <c r="C30" s="44"/>
      <c r="D30" s="44"/>
      <c r="E30" s="44"/>
      <c r="F30" s="44"/>
      <c r="G30" s="44"/>
      <c r="H30" s="44"/>
      <c r="I30"/>
      <c r="J30" s="50"/>
      <c r="K30" s="50"/>
      <c r="L30" s="50"/>
      <c r="M30" s="50"/>
      <c r="N30"/>
      <c r="O30"/>
    </row>
    <row r="31" spans="1:15" ht="15.95" customHeight="1" x14ac:dyDescent="0.25">
      <c r="A31"/>
      <c r="B31" s="44" t="s">
        <v>51</v>
      </c>
      <c r="C31" s="44"/>
      <c r="D31" s="44"/>
      <c r="E31" s="44"/>
      <c r="F31" s="44"/>
      <c r="G31" s="44"/>
      <c r="H31" s="44"/>
      <c r="I31"/>
      <c r="J31" s="50"/>
      <c r="K31" s="50"/>
      <c r="L31" s="50"/>
      <c r="M31" s="50"/>
      <c r="N31"/>
      <c r="O31"/>
    </row>
    <row r="32" spans="1:15" ht="15.95" customHeight="1" x14ac:dyDescent="0.25">
      <c r="A32" s="18" t="s">
        <v>56</v>
      </c>
      <c r="B32" s="51" t="s">
        <v>55</v>
      </c>
      <c r="C32" s="51"/>
      <c r="D32" s="51"/>
      <c r="E32" s="51"/>
      <c r="F32" s="51"/>
      <c r="G32" s="51"/>
      <c r="H32" s="51"/>
      <c r="I32" s="51"/>
      <c r="J32" s="53"/>
      <c r="K32" s="53"/>
      <c r="L32" s="53"/>
      <c r="M32" s="7"/>
      <c r="N32"/>
      <c r="O32"/>
    </row>
    <row r="33" spans="1:15" ht="15.95" customHeight="1" x14ac:dyDescent="0.25">
      <c r="A33" s="18" t="s">
        <v>56</v>
      </c>
      <c r="B33" s="43" t="s">
        <v>58</v>
      </c>
      <c r="C33" s="43"/>
      <c r="D33" s="43"/>
      <c r="E33" s="43"/>
      <c r="F33" s="43"/>
      <c r="G33" s="43"/>
      <c r="H33" s="56"/>
      <c r="I33" s="38" t="s">
        <v>48</v>
      </c>
      <c r="J33" s="55" t="s">
        <v>74</v>
      </c>
      <c r="K33" s="55"/>
      <c r="L33" s="55"/>
      <c r="M33" s="55"/>
      <c r="N33"/>
      <c r="O33"/>
    </row>
    <row r="34" spans="1:15" ht="15.95" customHeight="1" x14ac:dyDescent="0.25">
      <c r="A34" s="18"/>
      <c r="B34" s="52"/>
      <c r="C34" s="52"/>
      <c r="D34" s="52"/>
      <c r="E34" s="52"/>
      <c r="F34" s="52"/>
      <c r="G34" s="52"/>
      <c r="H34" s="52"/>
      <c r="I34" s="54"/>
      <c r="J34" s="54"/>
      <c r="K34" s="54"/>
      <c r="L34" s="54"/>
      <c r="M34" s="54"/>
      <c r="N34"/>
      <c r="O34"/>
    </row>
    <row r="35" spans="1:15" ht="15.95" customHeight="1" x14ac:dyDescent="0.25">
      <c r="A35" s="45" t="s">
        <v>49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5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1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5">
      <c r="A41" s="8"/>
      <c r="B41" s="8"/>
      <c r="C41" s="8"/>
      <c r="D41" s="8"/>
      <c r="E41" s="8"/>
      <c r="F41" s="8"/>
      <c r="G41" s="8"/>
      <c r="H41" s="17"/>
      <c r="I41" s="17"/>
      <c r="J41" s="17"/>
      <c r="K41" s="17"/>
      <c r="L41" s="17"/>
      <c r="M41" s="17"/>
      <c r="N41" s="17"/>
      <c r="O41" s="8"/>
    </row>
    <row r="42" spans="1:15" x14ac:dyDescent="0.25">
      <c r="A42" s="8"/>
      <c r="B42" s="8"/>
      <c r="C42" s="8"/>
      <c r="D42" s="8"/>
      <c r="E42" s="8"/>
      <c r="F42" s="8"/>
      <c r="G42" s="8"/>
      <c r="H42" s="17"/>
      <c r="I42" s="17"/>
      <c r="J42" s="17"/>
      <c r="K42" s="17"/>
      <c r="L42" s="17"/>
      <c r="M42" s="17"/>
      <c r="N42" s="17"/>
      <c r="O42" s="8"/>
    </row>
    <row r="43" spans="1:15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8"/>
      <c r="M65" s="8"/>
      <c r="N65" s="8"/>
      <c r="O65" s="8"/>
    </row>
    <row r="66" spans="1:15" x14ac:dyDescent="0.2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8"/>
      <c r="M66" s="8"/>
      <c r="N66" s="8"/>
      <c r="O66" s="8"/>
    </row>
    <row r="67" spans="1:15" x14ac:dyDescent="0.25">
      <c r="A67" s="8"/>
      <c r="B67" s="9" t="s">
        <v>22</v>
      </c>
      <c r="C67" s="9"/>
      <c r="D67" s="9"/>
      <c r="E67" s="9"/>
      <c r="F67" s="9"/>
      <c r="G67" s="9" t="s">
        <v>23</v>
      </c>
      <c r="H67" s="9"/>
      <c r="I67" s="9" t="s">
        <v>24</v>
      </c>
      <c r="J67" s="9" t="s">
        <v>25</v>
      </c>
      <c r="K67" s="9"/>
      <c r="L67" s="8"/>
      <c r="M67" s="8"/>
      <c r="N67" s="8"/>
      <c r="O67" s="8"/>
    </row>
    <row r="68" spans="1:15" x14ac:dyDescent="0.25">
      <c r="A68" s="8"/>
      <c r="B68" s="9" t="s">
        <v>26</v>
      </c>
      <c r="C68" s="9">
        <f>COUNTIF(K11:K15,"Male")</f>
        <v>0</v>
      </c>
      <c r="D68" s="9"/>
      <c r="E68" s="9"/>
      <c r="F68" s="9"/>
      <c r="G68" s="9" t="s">
        <v>27</v>
      </c>
      <c r="H68" s="9"/>
      <c r="I68" s="9" t="s">
        <v>28</v>
      </c>
      <c r="J68" s="9">
        <f>IF(C70&gt;0,IF(C75&gt;C70,0,1),0)</f>
        <v>0</v>
      </c>
      <c r="K68" s="9"/>
      <c r="L68" s="8"/>
      <c r="M68" s="8"/>
      <c r="N68" s="8"/>
      <c r="O68" s="8"/>
    </row>
    <row r="69" spans="1:15" x14ac:dyDescent="0.25">
      <c r="A69" s="8"/>
      <c r="B69" s="9" t="s">
        <v>29</v>
      </c>
      <c r="C69" s="9">
        <f>COUNTIF(K11:K15,"Female")</f>
        <v>0</v>
      </c>
      <c r="D69" s="9"/>
      <c r="E69" s="9"/>
      <c r="F69" s="9"/>
      <c r="G69" s="9" t="s">
        <v>30</v>
      </c>
      <c r="H69" s="9"/>
      <c r="I69" s="9" t="s">
        <v>31</v>
      </c>
      <c r="J69" s="9">
        <f>IF(M18="Yes",1,0)</f>
        <v>0</v>
      </c>
      <c r="K69" s="9"/>
      <c r="L69" s="8"/>
      <c r="M69" s="8"/>
      <c r="N69" s="8"/>
      <c r="O69" s="8"/>
    </row>
    <row r="70" spans="1:15" x14ac:dyDescent="0.25">
      <c r="A70" s="8"/>
      <c r="B70" s="9" t="s">
        <v>32</v>
      </c>
      <c r="C70" s="9">
        <f>COUNTIF(J11:J15,"&lt;18")-COUNTIF(J11:J15,"&lt;5")</f>
        <v>0</v>
      </c>
      <c r="D70" s="9"/>
      <c r="E70" s="9"/>
      <c r="F70" s="9"/>
      <c r="G70" s="9" t="s">
        <v>33</v>
      </c>
      <c r="H70" s="9"/>
      <c r="I70" s="9" t="s">
        <v>34</v>
      </c>
      <c r="J70" s="9">
        <v>1</v>
      </c>
      <c r="K70" s="9"/>
      <c r="L70" s="8"/>
      <c r="M70" s="8"/>
      <c r="N70" s="8"/>
      <c r="O70" s="8"/>
    </row>
    <row r="71" spans="1:15" x14ac:dyDescent="0.25">
      <c r="A71" s="8"/>
      <c r="B71" s="9" t="s">
        <v>34</v>
      </c>
      <c r="C71" s="9">
        <f>COUNTIF(J11:J15,"&gt; 17")-COUNTIF(J11:J15,"&gt; 39")</f>
        <v>0</v>
      </c>
      <c r="D71" s="9"/>
      <c r="E71" s="9"/>
      <c r="F71" s="9"/>
      <c r="G71" s="9" t="s">
        <v>35</v>
      </c>
      <c r="H71" s="9"/>
      <c r="I71" s="9" t="s">
        <v>36</v>
      </c>
      <c r="J71" s="9">
        <f>IF(C72&gt;0,(IF(C70&gt;0,0,IF(C71=0,1,0))),0)</f>
        <v>0</v>
      </c>
      <c r="K71" s="9"/>
      <c r="L71" s="8"/>
      <c r="M71" s="8"/>
      <c r="N71" s="8"/>
      <c r="O71" s="8"/>
    </row>
    <row r="72" spans="1:15" x14ac:dyDescent="0.25">
      <c r="A72" s="8"/>
      <c r="B72" s="9" t="s">
        <v>37</v>
      </c>
      <c r="C72" s="9">
        <f>COUNTIF(J11:J15,"&gt; 39")-COUNTIF(J11:J15,"&gt; 54")</f>
        <v>0</v>
      </c>
      <c r="D72" s="9"/>
      <c r="E72" s="9"/>
      <c r="F72" s="9"/>
      <c r="G72" s="9" t="s">
        <v>38</v>
      </c>
      <c r="H72" s="9"/>
      <c r="I72" s="9" t="s">
        <v>39</v>
      </c>
      <c r="J72" s="9">
        <f>IF(C73&gt;0,IF(C72&gt;0,0,IF(C71&gt;0,0,IF(C70=0,1,0))),0)</f>
        <v>0</v>
      </c>
      <c r="K72" s="9"/>
      <c r="L72" s="8"/>
      <c r="M72" s="8"/>
      <c r="N72" s="8"/>
      <c r="O72" s="8"/>
    </row>
    <row r="73" spans="1:15" x14ac:dyDescent="0.25">
      <c r="A73" s="8"/>
      <c r="B73" s="9" t="s">
        <v>40</v>
      </c>
      <c r="C73" s="9">
        <f>COUNTIF(J11:J15,"&gt; 54")-COUNTIF(J11:J15,"&gt;64")</f>
        <v>0</v>
      </c>
      <c r="D73" s="9"/>
      <c r="E73" s="9"/>
      <c r="F73" s="9"/>
      <c r="G73" s="9" t="s">
        <v>41</v>
      </c>
      <c r="H73" s="9"/>
      <c r="I73" s="9" t="s">
        <v>42</v>
      </c>
      <c r="J73" s="9">
        <f>IF(C74&gt;0,IF(C73&gt;0,0,IF(C72&gt;0,0,IF(C71&gt;0,0,IF(C70&gt;0,0,1)))),0)</f>
        <v>0</v>
      </c>
      <c r="K73" s="9"/>
      <c r="L73" s="8"/>
      <c r="M73" s="8"/>
      <c r="N73" s="8"/>
      <c r="O73" s="8"/>
    </row>
    <row r="74" spans="1:15" x14ac:dyDescent="0.25">
      <c r="A74" s="8"/>
      <c r="B74" s="9" t="s">
        <v>43</v>
      </c>
      <c r="C74" s="9">
        <f>COUNTIF(J11:J15,"&gt; 64")</f>
        <v>0</v>
      </c>
      <c r="D74" s="9"/>
      <c r="E74" s="9"/>
      <c r="F74" s="9"/>
      <c r="G74" s="9"/>
      <c r="H74" s="9"/>
      <c r="I74" s="9"/>
      <c r="J74" s="9"/>
      <c r="K74" s="9"/>
      <c r="L74" s="8"/>
      <c r="M74" s="8"/>
      <c r="N74" s="8"/>
      <c r="O74" s="8"/>
    </row>
    <row r="75" spans="1:15" x14ac:dyDescent="0.25">
      <c r="A75" s="8"/>
      <c r="B75" s="9" t="s">
        <v>44</v>
      </c>
      <c r="C75" s="9">
        <f>SUM(C70:C74)</f>
        <v>0</v>
      </c>
      <c r="D75" s="9"/>
      <c r="E75" s="9"/>
      <c r="F75" s="9"/>
      <c r="G75" s="9"/>
      <c r="H75" s="9"/>
      <c r="I75" s="9"/>
      <c r="J75" s="9"/>
      <c r="K75" s="9"/>
      <c r="L75" s="8"/>
      <c r="M75" s="8"/>
      <c r="N75" s="8"/>
      <c r="O75" s="8"/>
    </row>
  </sheetData>
  <sheetProtection algorithmName="SHA-512" hashValue="V0+ygANkSeDG/QpPWQKkkT4KoXKMpyWYKkUeJtyMr6g6HEEQ90GISj5V5wDr960cVAilirGahxKZHsunl1h3QQ==" saltValue="+aYmW13cWUSFB5uKbMnTeg==" spinCount="100000" sheet="1" selectLockedCells="1"/>
  <mergeCells count="47">
    <mergeCell ref="J28:M28"/>
    <mergeCell ref="J27:M27"/>
    <mergeCell ref="I6:L6"/>
    <mergeCell ref="C1:H1"/>
    <mergeCell ref="C2:H2"/>
    <mergeCell ref="C7:H7"/>
    <mergeCell ref="J7:M7"/>
    <mergeCell ref="C5:H5"/>
    <mergeCell ref="C3:I3"/>
    <mergeCell ref="J8:M8"/>
    <mergeCell ref="K9:M9"/>
    <mergeCell ref="C10:D10"/>
    <mergeCell ref="E10:G10"/>
    <mergeCell ref="C8:H8"/>
    <mergeCell ref="K16:L16"/>
    <mergeCell ref="C11:D11"/>
    <mergeCell ref="E11:G11"/>
    <mergeCell ref="C12:D12"/>
    <mergeCell ref="E12:G12"/>
    <mergeCell ref="C13:D13"/>
    <mergeCell ref="E13:G13"/>
    <mergeCell ref="B17:G17"/>
    <mergeCell ref="C14:D14"/>
    <mergeCell ref="E14:G14"/>
    <mergeCell ref="C15:D15"/>
    <mergeCell ref="E15:G15"/>
    <mergeCell ref="B30:H30"/>
    <mergeCell ref="A35:M35"/>
    <mergeCell ref="D18:F18"/>
    <mergeCell ref="I18:L18"/>
    <mergeCell ref="I21:L21"/>
    <mergeCell ref="I23:L23"/>
    <mergeCell ref="J25:M25"/>
    <mergeCell ref="J29:M31"/>
    <mergeCell ref="B31:H31"/>
    <mergeCell ref="B32:I32"/>
    <mergeCell ref="B34:H34"/>
    <mergeCell ref="J32:L32"/>
    <mergeCell ref="I34:M34"/>
    <mergeCell ref="J33:M33"/>
    <mergeCell ref="B33:H33"/>
    <mergeCell ref="J26:M26"/>
    <mergeCell ref="B18:C18"/>
    <mergeCell ref="B26:H26"/>
    <mergeCell ref="B27:H27"/>
    <mergeCell ref="B28:H28"/>
    <mergeCell ref="B29:H29"/>
  </mergeCells>
  <dataValidations count="7">
    <dataValidation type="list" allowBlank="1" showInputMessage="1" showErrorMessage="1" sqref="K11:K15" xr:uid="{00000000-0002-0000-0000-000000000000}">
      <formula1>"Female,Male"</formula1>
      <formula2>0</formula2>
    </dataValidation>
    <dataValidation type="list" allowBlank="1" showInputMessage="1" showErrorMessage="1" sqref="M18" xr:uid="{00000000-0002-0000-0000-000001000000}">
      <formula1>"No,Yes"</formula1>
    </dataValidation>
    <dataValidation type="list" allowBlank="1" showInputMessage="1" showErrorMessage="1" sqref="M23" xr:uid="{00000000-0002-0000-0000-000003000000}">
      <formula1>"EFT,Cash"</formula1>
    </dataValidation>
    <dataValidation type="list" allowBlank="1" showInputMessage="1" showErrorMessage="1" sqref="L11:L15" xr:uid="{00000000-0002-0000-0000-000005000000}">
      <formula1>"Yes,No"</formula1>
      <formula2>0</formula2>
    </dataValidation>
    <dataValidation allowBlank="1" showInputMessage="1" showErrorMessage="1" promptTitle="The Litchfield Biundary Bash" sqref="C2:H2" xr:uid="{00000000-0002-0000-0000-000006000000}">
      <formula1>0</formula1>
      <formula2>0</formula2>
    </dataValidation>
    <dataValidation type="list" allowBlank="1" showInputMessage="1" showErrorMessage="1" sqref="M6" xr:uid="{17F9BC08-6921-4A13-B943-A030CC9CFE93}">
      <formula1>"Yes,No"</formula1>
    </dataValidation>
    <dataValidation type="list" allowBlank="1" showInputMessage="1" showErrorMessage="1" sqref="J7:M7" xr:uid="{469EAF52-A899-4848-9420-FE508B56A968}">
      <formula1>"12 Hr No Controls No Cry,6 Hr Roving Rasta"</formula1>
    </dataValidation>
  </dataValidations>
  <hyperlinks>
    <hyperlink ref="A35" r:id="rId1" display="For more information, forms, etc, please visit our website www.nt.rogaine.asn.au" xr:uid="{00000000-0004-0000-0000-000000000000}"/>
    <hyperlink ref="C8" r:id="rId2" xr:uid="{F067641C-C063-4E87-AFC2-DEE548676DEC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firstPageNumber="0" orientation="landscape" horizontalDpi="4294967295" verticalDpi="4294967295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Shani Bryceson</cp:lastModifiedBy>
  <cp:revision>1</cp:revision>
  <cp:lastPrinted>2021-03-19T11:29:55Z</cp:lastPrinted>
  <dcterms:created xsi:type="dcterms:W3CDTF">2015-04-19T04:22:54Z</dcterms:created>
  <dcterms:modified xsi:type="dcterms:W3CDTF">2021-05-16T12:39:08Z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